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40"/>
  </bookViews>
  <sheets>
    <sheet name="英语201704" sheetId="4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<sst xmlns="http://schemas.openxmlformats.org/spreadsheetml/2006/main" count="143" uniqueCount="79">
  <si>
    <t>河南理工大学2016-2017学年学生综合评定积分表</t>
  </si>
  <si>
    <t>学院: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</si>
  <si>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</si>
  <si>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</si>
  <si>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</si>
  <si>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</si>
  <si>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</si>
  <si>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</si>
  <si>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</si>
  <si>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</si>
  <si>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</si>
  <si>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最低一门成绩</t>
  </si>
  <si>
    <t>1、体测是否达标     2、是否挂科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</si>
  <si>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</si>
  <si>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</si>
  <si>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</si>
  <si>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</si>
  <si>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</si>
  <si>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14"/>
        <rFont val="宋体"/>
        <charset val="134"/>
      </rPr>
      <t>学业成绩分</t>
    </r>
    <r>
      <rPr>
        <sz val="14"/>
        <rFont val="宋体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</si>
  <si>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</si>
  <si>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</si>
  <si>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</si>
  <si>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14"/>
        <rFont val="宋体"/>
        <charset val="134"/>
      </rPr>
      <t>思想品德分</t>
    </r>
    <r>
      <rPr>
        <sz val="14"/>
        <rFont val="宋体"/>
        <charset val="134"/>
      </rPr>
      <t>D=(D1+D2+D3)*15%</t>
    </r>
  </si>
  <si>
    <t>体育分（T）</t>
  </si>
  <si>
    <t>荣誉称号及活动获奖分（R）</t>
  </si>
  <si>
    <r>
      <rPr>
        <b/>
        <sz val="14"/>
        <rFont val="宋体"/>
        <charset val="134"/>
      </rPr>
      <t>综合素质分</t>
    </r>
    <r>
      <rPr>
        <sz val="14"/>
        <rFont val="宋体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</si>
  <si>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</si>
  <si>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</si>
  <si>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</si>
  <si>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</si>
  <si>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</si>
  <si>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</si>
  <si>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14"/>
        <color theme="1"/>
        <rFont val="宋体"/>
        <charset val="134"/>
      </rPr>
      <t>体育分</t>
    </r>
    <r>
      <rPr>
        <sz val="14"/>
        <color theme="1"/>
        <rFont val="宋体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</si>
  <si>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</si>
  <si>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</si>
  <si>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</si>
  <si>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14"/>
        <rFont val="宋体"/>
        <charset val="134"/>
      </rPr>
      <t>荣誉称号及活动获奖分</t>
    </r>
    <r>
      <rPr>
        <sz val="14"/>
        <rFont val="宋体"/>
        <charset val="134"/>
      </rPr>
      <t>R=(R1+R2+R3)*25%</t>
    </r>
  </si>
  <si>
    <t>F</t>
  </si>
  <si>
    <t>英语1704</t>
  </si>
  <si>
    <t>1</t>
  </si>
  <si>
    <t>是，否</t>
  </si>
  <si>
    <t>国家励志奖学金</t>
  </si>
  <si>
    <t>2</t>
  </si>
  <si>
    <t xml:space="preserve">一等奖 </t>
  </si>
  <si>
    <t>3</t>
  </si>
  <si>
    <t xml:space="preserve">二等奖 </t>
  </si>
  <si>
    <t>4</t>
  </si>
  <si>
    <t>5</t>
  </si>
  <si>
    <t>三等奖</t>
  </si>
  <si>
    <t>6</t>
  </si>
  <si>
    <t>8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</si>
  <si>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</si>
  <si>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</si>
  <si>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</si>
  <si>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</si>
  <si>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</si>
  <si>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</si>
  <si>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</si>
  <si>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</si>
  <si>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</si>
  <si>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</si>
  <si>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否，否</t>
  </si>
  <si>
    <t>18</t>
  </si>
  <si>
    <t>19</t>
  </si>
  <si>
    <t>刘鲁豫</t>
  </si>
  <si>
    <t>20</t>
  </si>
  <si>
    <t>21</t>
  </si>
  <si>
    <t>22</t>
  </si>
  <si>
    <t>23</t>
  </si>
  <si>
    <t>24</t>
  </si>
  <si>
    <t>闫雪</t>
  </si>
  <si>
    <t>25</t>
  </si>
  <si>
    <t>26</t>
  </si>
  <si>
    <t>27</t>
  </si>
  <si>
    <t>28</t>
  </si>
  <si>
    <t>29</t>
  </si>
  <si>
    <t>30</t>
  </si>
  <si>
    <t>否，是</t>
  </si>
  <si>
    <t>31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</si>
</sst>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30">
    <font>
      <sz val="11"/>
      <color theme="1"/>
      <name val="等线"/>
      <charset val="134"/>
      <scheme val="minor"/>
    </font>
    <font>
      <sz val="14"/>
      <color indexed="8"/>
      <name val="宋体"/>
      <charset val="134"/>
    </font>
    <font>
      <sz val="14"/>
      <name val="宋体"/>
      <charset val="134"/>
    </font>
    <font>
      <b/>
      <sz val="14"/>
      <name val="黑体"/>
      <charset val="134"/>
    </font>
    <font>
      <b/>
      <sz val="14"/>
      <name val="宋体"/>
      <charset val="134"/>
    </font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sz val="1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name val="宋体"/>
      <charset val="134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23" borderId="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4" borderId="7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28" fillId="30" borderId="10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2">
    <xf numFmtId="0" fontId="0" fillId="0" borderId="0" xfId="0"/>
    <xf numFmtId="0" fontId="0" fillId="0" borderId="0" xfId="0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2508;&#21512;&#27979;&#35780;2019&#24180;\&#22806;&#22269;&#35821;&#23398;&#38498;2019&#24180;&#32508;&#21512;&#31215;&#20998;&#34920;\&#22870;&#23398;&#37329;\&#33521;&#35821;17-4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B3" t="str">
            <v>赵甜甜</v>
          </cell>
        </row>
        <row r="4">
          <cell r="B4" t="str">
            <v>乔洁</v>
          </cell>
        </row>
        <row r="5">
          <cell r="B5" t="str">
            <v>吕红丽</v>
          </cell>
        </row>
        <row r="6">
          <cell r="B6" t="str">
            <v>刘豪爽</v>
          </cell>
        </row>
        <row r="7">
          <cell r="B7" t="str">
            <v>吴玲玲</v>
          </cell>
        </row>
        <row r="8">
          <cell r="B8" t="str">
            <v>张文欣</v>
          </cell>
        </row>
        <row r="9">
          <cell r="B9" t="str">
            <v>袁维</v>
          </cell>
        </row>
        <row r="10">
          <cell r="B10" t="str">
            <v>李梦昕</v>
          </cell>
        </row>
        <row r="11">
          <cell r="B11" t="str">
            <v>王钰</v>
          </cell>
        </row>
        <row r="12">
          <cell r="B12" t="str">
            <v>王罗霏</v>
          </cell>
        </row>
        <row r="13">
          <cell r="B13" t="str">
            <v>李爽</v>
          </cell>
        </row>
        <row r="14">
          <cell r="B14" t="str">
            <v>王梦丹</v>
          </cell>
        </row>
        <row r="15">
          <cell r="B15" t="str">
            <v>柳娟娟</v>
          </cell>
        </row>
        <row r="16">
          <cell r="B16" t="str">
            <v>李翠平</v>
          </cell>
        </row>
        <row r="17">
          <cell r="B17" t="str">
            <v>苏晓菲</v>
          </cell>
        </row>
        <row r="18">
          <cell r="B18" t="str">
            <v>葛垚</v>
          </cell>
        </row>
        <row r="19">
          <cell r="B19" t="str">
            <v>张梓航</v>
          </cell>
        </row>
        <row r="21">
          <cell r="B21" t="str">
            <v>胡冉冉</v>
          </cell>
        </row>
        <row r="22">
          <cell r="B22" t="str">
            <v>余雯静</v>
          </cell>
        </row>
        <row r="23">
          <cell r="B23" t="str">
            <v>刘雨欣</v>
          </cell>
        </row>
        <row r="24">
          <cell r="B24" t="str">
            <v>郭景丽</v>
          </cell>
        </row>
        <row r="25">
          <cell r="B25" t="str">
            <v>左小蝶</v>
          </cell>
        </row>
        <row r="26">
          <cell r="B26" t="str">
            <v>马佳琳</v>
          </cell>
        </row>
        <row r="28">
          <cell r="B28" t="str">
            <v>杨健康</v>
          </cell>
        </row>
        <row r="29">
          <cell r="B29" t="str">
            <v>赵李斌</v>
          </cell>
        </row>
        <row r="30">
          <cell r="B30" t="str">
            <v>徐崇</v>
          </cell>
        </row>
        <row r="31">
          <cell r="B31" t="str">
            <v>薛红巧</v>
          </cell>
        </row>
        <row r="32">
          <cell r="B32" t="str">
            <v>彭巧静</v>
          </cell>
        </row>
        <row r="33">
          <cell r="B33" t="str">
            <v>杨牧歌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7"/>
  <sheetViews>
    <sheetView tabSelected="1" zoomScale="80" zoomScaleNormal="80" topLeftCell="A4" workbookViewId="0">
      <selection activeCell="A1" sqref="A1"/>
    </sheetView>
  </sheetViews>
  <sheetFormatPr defaultColWidth="9" defaultRowHeight="14.4"/>
  <cols>
    <col min="1" max="1" width="14.6296296296296" style="1" customWidth="1"/>
    <col min="2" max="13" width="9" style="1"/>
    <col min="14" max="14" width="10" style="1" customWidth="1"/>
    <col min="15" max="23" width="9" style="1"/>
    <col min="24" max="24" width="14.6296296296296" style="1" customWidth="1"/>
    <col min="25" max="25" width="16" style="1" customWidth="1"/>
    <col min="26" max="26" width="10" style="1" customWidth="1"/>
    <col min="27" max="16384" width="9" style="1"/>
  </cols>
  <sheetData>
    <row r="1" ht="17.4" spans="1:26">
      <c r="A1" s="2"/>
      <c r="B1" s="3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20"/>
      <c r="Z1" s="20"/>
    </row>
    <row r="2" ht="17.4" spans="1:2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" t="s">
        <v>2</v>
      </c>
      <c r="T2" s="15"/>
      <c r="U2" s="3"/>
      <c r="V2" s="3"/>
      <c r="W2" s="3"/>
      <c r="X2" s="3"/>
      <c r="Y2" s="3"/>
      <c r="Z2" s="6"/>
    </row>
    <row r="3" ht="34.8" spans="1:26">
      <c r="A3" s="7" t="s">
        <v>3</v>
      </c>
      <c r="B3" s="7" t="s">
        <v>4</v>
      </c>
      <c r="C3" s="8" t="s">
        <v>5</v>
      </c>
      <c r="D3" s="7" t="s">
        <v>6</v>
      </c>
      <c r="E3" s="7"/>
      <c r="F3" s="7"/>
      <c r="G3" s="7" t="s">
        <v>7</v>
      </c>
      <c r="H3" s="7"/>
      <c r="I3" s="7"/>
      <c r="J3" s="7"/>
      <c r="K3" s="7" t="s">
        <v>8</v>
      </c>
      <c r="L3" s="7"/>
      <c r="M3" s="7"/>
      <c r="N3" s="7"/>
      <c r="O3" s="7"/>
      <c r="P3" s="7"/>
      <c r="Q3" s="7"/>
      <c r="R3" s="7"/>
      <c r="S3" s="7"/>
      <c r="T3" s="16" t="s">
        <v>9</v>
      </c>
      <c r="U3" s="7" t="s">
        <v>10</v>
      </c>
      <c r="V3" s="6"/>
      <c r="W3" s="8" t="s">
        <v>11</v>
      </c>
      <c r="X3" s="17" t="s">
        <v>12</v>
      </c>
      <c r="Y3" s="8" t="s">
        <v>13</v>
      </c>
      <c r="Z3" s="6" t="s">
        <v>14</v>
      </c>
    </row>
    <row r="4" ht="34.8" spans="1:26">
      <c r="A4" s="7"/>
      <c r="B4" s="7"/>
      <c r="C4" s="8" t="s">
        <v>15</v>
      </c>
      <c r="D4" s="8" t="s">
        <v>16</v>
      </c>
      <c r="E4" s="8" t="s">
        <v>17</v>
      </c>
      <c r="F4" s="8" t="s">
        <v>18</v>
      </c>
      <c r="G4" s="8" t="s">
        <v>19</v>
      </c>
      <c r="H4" s="8" t="s">
        <v>20</v>
      </c>
      <c r="I4" s="8" t="s">
        <v>21</v>
      </c>
      <c r="J4" s="8" t="s">
        <v>22</v>
      </c>
      <c r="K4" s="7" t="s">
        <v>23</v>
      </c>
      <c r="L4" s="7"/>
      <c r="M4" s="7"/>
      <c r="N4" s="7"/>
      <c r="O4" s="7" t="s">
        <v>24</v>
      </c>
      <c r="P4" s="7"/>
      <c r="Q4" s="7"/>
      <c r="R4" s="7"/>
      <c r="S4" s="8" t="s">
        <v>25</v>
      </c>
      <c r="T4" s="16"/>
      <c r="U4" s="18" t="s">
        <v>26</v>
      </c>
      <c r="V4" s="6" t="s">
        <v>27</v>
      </c>
      <c r="W4" s="8"/>
      <c r="X4" s="17"/>
      <c r="Y4" s="8"/>
      <c r="Z4" s="6"/>
    </row>
    <row r="5" ht="139.2" spans="1:26">
      <c r="A5" s="7"/>
      <c r="B5" s="7"/>
      <c r="C5" s="8" t="s">
        <v>28</v>
      </c>
      <c r="D5" s="8"/>
      <c r="E5" s="8"/>
      <c r="F5" s="8"/>
      <c r="G5" s="8"/>
      <c r="H5" s="8"/>
      <c r="I5" s="8"/>
      <c r="J5" s="8"/>
      <c r="K5" s="13" t="s">
        <v>29</v>
      </c>
      <c r="L5" s="13" t="s">
        <v>30</v>
      </c>
      <c r="M5" s="13" t="s">
        <v>31</v>
      </c>
      <c r="N5" s="14" t="s">
        <v>32</v>
      </c>
      <c r="O5" s="8" t="s">
        <v>33</v>
      </c>
      <c r="P5" s="8" t="s">
        <v>34</v>
      </c>
      <c r="Q5" s="8" t="s">
        <v>35</v>
      </c>
      <c r="R5" s="8" t="s">
        <v>36</v>
      </c>
      <c r="S5" s="8"/>
      <c r="T5" s="19" t="s">
        <v>37</v>
      </c>
      <c r="U5" s="18"/>
      <c r="V5" s="6"/>
      <c r="W5" s="8"/>
      <c r="X5" s="17"/>
      <c r="Y5" s="8"/>
      <c r="Z5" s="6"/>
    </row>
    <row r="6" ht="22.5" customHeight="1" spans="1:26">
      <c r="A6" s="6" t="s">
        <v>38</v>
      </c>
      <c r="B6" s="9" t="s">
        <v>39</v>
      </c>
      <c r="C6" s="6" t="str">
        <f>[1]Sheet1!B11</f>
        <v>王钰</v>
      </c>
      <c r="D6" s="10">
        <v>90.29</v>
      </c>
      <c r="E6" s="11">
        <v>9</v>
      </c>
      <c r="F6" s="11">
        <f t="shared" ref="F6:F30" si="0">(D6+E6)*0.7</f>
        <v>69.503</v>
      </c>
      <c r="G6" s="11">
        <v>60</v>
      </c>
      <c r="H6" s="11">
        <v>20</v>
      </c>
      <c r="I6" s="11">
        <v>20</v>
      </c>
      <c r="J6" s="11">
        <f t="shared" ref="J6:J36" si="1">(G6+H6+I6)*0.15</f>
        <v>15</v>
      </c>
      <c r="K6" s="11">
        <v>91</v>
      </c>
      <c r="L6" s="11">
        <v>84</v>
      </c>
      <c r="M6" s="11">
        <v>100</v>
      </c>
      <c r="N6" s="11">
        <f t="shared" ref="N6:N36" si="2">(K6*0.6+L6*0.2+M6*0.2)*0.1</f>
        <v>9.14</v>
      </c>
      <c r="O6" s="11"/>
      <c r="P6" s="11">
        <v>8</v>
      </c>
      <c r="Q6" s="11">
        <v>18</v>
      </c>
      <c r="R6" s="11">
        <v>5.15</v>
      </c>
      <c r="S6" s="11">
        <f t="shared" ref="S6:S16" si="3">N6+R6</f>
        <v>14.29</v>
      </c>
      <c r="T6" s="11">
        <v>0</v>
      </c>
      <c r="U6" s="11">
        <f t="shared" ref="U6:U36" si="4">F6+J6+S6-T6</f>
        <v>98.793</v>
      </c>
      <c r="V6" s="11">
        <v>1</v>
      </c>
      <c r="W6" s="11">
        <v>83</v>
      </c>
      <c r="X6" s="6" t="s">
        <v>40</v>
      </c>
      <c r="Y6" s="6" t="s">
        <v>41</v>
      </c>
      <c r="Z6" s="21"/>
    </row>
    <row r="7" ht="22.5" customHeight="1" spans="1:26">
      <c r="A7" s="6" t="s">
        <v>38</v>
      </c>
      <c r="B7" s="9" t="s">
        <v>42</v>
      </c>
      <c r="C7" s="6" t="str">
        <f>[1]Sheet1!B12</f>
        <v>王罗霏</v>
      </c>
      <c r="D7" s="10">
        <v>90.28</v>
      </c>
      <c r="E7" s="11">
        <v>7</v>
      </c>
      <c r="F7" s="11">
        <f t="shared" si="0"/>
        <v>68.096</v>
      </c>
      <c r="G7" s="11">
        <v>60</v>
      </c>
      <c r="H7" s="11">
        <v>20</v>
      </c>
      <c r="I7" s="11">
        <v>20</v>
      </c>
      <c r="J7" s="11">
        <f t="shared" si="1"/>
        <v>15</v>
      </c>
      <c r="K7" s="11">
        <v>89</v>
      </c>
      <c r="L7" s="11">
        <v>86</v>
      </c>
      <c r="M7" s="11">
        <v>100</v>
      </c>
      <c r="N7" s="11">
        <f t="shared" si="2"/>
        <v>9.06</v>
      </c>
      <c r="O7" s="11"/>
      <c r="P7" s="11">
        <v>10</v>
      </c>
      <c r="Q7" s="11">
        <v>17</v>
      </c>
      <c r="R7" s="11">
        <v>5.17</v>
      </c>
      <c r="S7" s="11">
        <f t="shared" si="3"/>
        <v>14.23</v>
      </c>
      <c r="T7" s="11">
        <v>0</v>
      </c>
      <c r="U7" s="11">
        <f t="shared" si="4"/>
        <v>97.326</v>
      </c>
      <c r="V7" s="11">
        <v>2</v>
      </c>
      <c r="W7" s="11">
        <v>81</v>
      </c>
      <c r="X7" s="6" t="s">
        <v>40</v>
      </c>
      <c r="Y7" s="6" t="s">
        <v>43</v>
      </c>
      <c r="Z7" s="21"/>
    </row>
    <row r="8" ht="22.5" customHeight="1" spans="1:26">
      <c r="A8" s="6" t="s">
        <v>38</v>
      </c>
      <c r="B8" s="9" t="s">
        <v>44</v>
      </c>
      <c r="C8" s="6" t="str">
        <f>[1]Sheet1!B15</f>
        <v>柳娟娟</v>
      </c>
      <c r="D8" s="10">
        <v>91.17</v>
      </c>
      <c r="E8" s="11">
        <v>2</v>
      </c>
      <c r="F8" s="11">
        <f t="shared" si="0"/>
        <v>65.219</v>
      </c>
      <c r="G8" s="11">
        <v>60</v>
      </c>
      <c r="H8" s="11">
        <v>20</v>
      </c>
      <c r="I8" s="11">
        <v>20</v>
      </c>
      <c r="J8" s="11">
        <f t="shared" si="1"/>
        <v>15</v>
      </c>
      <c r="K8" s="11">
        <v>91</v>
      </c>
      <c r="L8" s="11">
        <v>87</v>
      </c>
      <c r="M8" s="11">
        <v>100</v>
      </c>
      <c r="N8" s="11">
        <f t="shared" si="2"/>
        <v>9.2</v>
      </c>
      <c r="O8" s="11"/>
      <c r="P8" s="11">
        <v>5</v>
      </c>
      <c r="Q8" s="11">
        <v>47.2</v>
      </c>
      <c r="R8" s="11">
        <v>5.68</v>
      </c>
      <c r="S8" s="11">
        <f t="shared" si="3"/>
        <v>14.88</v>
      </c>
      <c r="T8" s="11">
        <v>0</v>
      </c>
      <c r="U8" s="11">
        <f t="shared" si="4"/>
        <v>95.099</v>
      </c>
      <c r="V8" s="11">
        <v>3</v>
      </c>
      <c r="W8" s="11">
        <v>82</v>
      </c>
      <c r="X8" s="6" t="s">
        <v>40</v>
      </c>
      <c r="Y8" s="6" t="s">
        <v>45</v>
      </c>
      <c r="Z8" s="21"/>
    </row>
    <row r="9" ht="22.5" customHeight="1" spans="1:26">
      <c r="A9" s="6" t="s">
        <v>38</v>
      </c>
      <c r="B9" s="9" t="s">
        <v>46</v>
      </c>
      <c r="C9" s="6" t="str">
        <f>[1]Sheet1!B8</f>
        <v>张文欣</v>
      </c>
      <c r="D9" s="10">
        <v>91.17</v>
      </c>
      <c r="E9" s="11">
        <v>5</v>
      </c>
      <c r="F9" s="11">
        <f t="shared" si="0"/>
        <v>67.319</v>
      </c>
      <c r="G9" s="11">
        <v>60</v>
      </c>
      <c r="H9" s="11">
        <v>20</v>
      </c>
      <c r="I9" s="11">
        <v>19</v>
      </c>
      <c r="J9" s="11">
        <f t="shared" si="1"/>
        <v>14.85</v>
      </c>
      <c r="K9" s="11">
        <v>93</v>
      </c>
      <c r="L9" s="11">
        <v>81</v>
      </c>
      <c r="M9" s="11">
        <v>100</v>
      </c>
      <c r="N9" s="11">
        <f t="shared" si="2"/>
        <v>9.2</v>
      </c>
      <c r="O9" s="11"/>
      <c r="P9" s="11">
        <v>1</v>
      </c>
      <c r="Q9" s="11">
        <v>10</v>
      </c>
      <c r="R9" s="11">
        <f>(O9+P9+Q9)*0.25</f>
        <v>2.75</v>
      </c>
      <c r="S9" s="11">
        <f t="shared" si="3"/>
        <v>11.95</v>
      </c>
      <c r="T9" s="11">
        <v>0</v>
      </c>
      <c r="U9" s="11">
        <f t="shared" si="4"/>
        <v>94.119</v>
      </c>
      <c r="V9" s="11">
        <v>4</v>
      </c>
      <c r="W9" s="11">
        <v>80</v>
      </c>
      <c r="X9" s="6" t="s">
        <v>40</v>
      </c>
      <c r="Y9" s="6" t="s">
        <v>45</v>
      </c>
      <c r="Z9" s="21"/>
    </row>
    <row r="10" ht="22.5" customHeight="1" spans="1:26">
      <c r="A10" s="6" t="s">
        <v>38</v>
      </c>
      <c r="B10" s="9" t="s">
        <v>47</v>
      </c>
      <c r="C10" s="6" t="str">
        <f>[1]Sheet1!B33</f>
        <v>杨牧歌</v>
      </c>
      <c r="D10" s="10">
        <v>88.72</v>
      </c>
      <c r="E10" s="11">
        <v>5</v>
      </c>
      <c r="F10" s="11">
        <f t="shared" si="0"/>
        <v>65.604</v>
      </c>
      <c r="G10" s="11">
        <v>60</v>
      </c>
      <c r="H10" s="11">
        <v>20</v>
      </c>
      <c r="I10" s="11">
        <v>19</v>
      </c>
      <c r="J10" s="11">
        <f t="shared" si="1"/>
        <v>14.85</v>
      </c>
      <c r="K10" s="11">
        <v>89</v>
      </c>
      <c r="L10" s="11">
        <v>82</v>
      </c>
      <c r="M10" s="11">
        <v>100</v>
      </c>
      <c r="N10" s="11">
        <f t="shared" si="2"/>
        <v>8.98</v>
      </c>
      <c r="O10" s="11">
        <v>8</v>
      </c>
      <c r="P10" s="11"/>
      <c r="Q10" s="11">
        <v>5</v>
      </c>
      <c r="R10" s="11">
        <f>(O10+P10+Q10)*0.25</f>
        <v>3.25</v>
      </c>
      <c r="S10" s="11">
        <f t="shared" si="3"/>
        <v>12.23</v>
      </c>
      <c r="T10" s="11">
        <v>0</v>
      </c>
      <c r="U10" s="11">
        <f t="shared" si="4"/>
        <v>92.684</v>
      </c>
      <c r="V10" s="11">
        <v>5</v>
      </c>
      <c r="W10" s="11">
        <v>82</v>
      </c>
      <c r="X10" s="6" t="s">
        <v>40</v>
      </c>
      <c r="Y10" s="6" t="s">
        <v>48</v>
      </c>
      <c r="Z10" s="21"/>
    </row>
    <row r="11" ht="22.5" customHeight="1" spans="1:26">
      <c r="A11" s="6" t="s">
        <v>38</v>
      </c>
      <c r="B11" s="9" t="s">
        <v>49</v>
      </c>
      <c r="C11" s="6" t="str">
        <f>[1]Sheet1!B25</f>
        <v>左小蝶</v>
      </c>
      <c r="D11" s="10">
        <v>87.54</v>
      </c>
      <c r="E11" s="11">
        <v>2</v>
      </c>
      <c r="F11" s="11">
        <f t="shared" si="0"/>
        <v>62.678</v>
      </c>
      <c r="G11" s="11">
        <v>60</v>
      </c>
      <c r="H11" s="11">
        <v>20</v>
      </c>
      <c r="I11" s="11">
        <v>19</v>
      </c>
      <c r="J11" s="11">
        <f t="shared" si="1"/>
        <v>14.85</v>
      </c>
      <c r="K11" s="11">
        <v>92</v>
      </c>
      <c r="L11" s="11">
        <v>82</v>
      </c>
      <c r="M11" s="11">
        <v>98.28</v>
      </c>
      <c r="N11" s="11">
        <f t="shared" si="2"/>
        <v>9.1256</v>
      </c>
      <c r="O11" s="11">
        <v>10</v>
      </c>
      <c r="P11" s="11"/>
      <c r="Q11" s="11">
        <v>9</v>
      </c>
      <c r="R11" s="11">
        <f>(O11+P11+Q11)*0.25</f>
        <v>4.75</v>
      </c>
      <c r="S11" s="11">
        <f t="shared" si="3"/>
        <v>13.8756</v>
      </c>
      <c r="T11" s="11">
        <v>0.2</v>
      </c>
      <c r="U11" s="11">
        <f t="shared" si="4"/>
        <v>91.2036</v>
      </c>
      <c r="V11" s="11">
        <v>6</v>
      </c>
      <c r="W11" s="11">
        <v>80</v>
      </c>
      <c r="X11" s="6" t="s">
        <v>40</v>
      </c>
      <c r="Y11" s="6" t="s">
        <v>48</v>
      </c>
      <c r="Z11" s="21"/>
    </row>
    <row r="12" ht="22.5" customHeight="1" spans="1:26">
      <c r="A12" s="6" t="s">
        <v>38</v>
      </c>
      <c r="B12" s="9" t="s">
        <v>50</v>
      </c>
      <c r="C12" s="6" t="str">
        <f>[1]Sheet1!B4</f>
        <v>乔洁</v>
      </c>
      <c r="D12" s="10">
        <v>87.52</v>
      </c>
      <c r="E12" s="11">
        <v>1</v>
      </c>
      <c r="F12" s="11">
        <f t="shared" si="0"/>
        <v>61.964</v>
      </c>
      <c r="G12" s="11">
        <v>60</v>
      </c>
      <c r="H12" s="11">
        <v>20</v>
      </c>
      <c r="I12" s="11">
        <v>19</v>
      </c>
      <c r="J12" s="11">
        <f t="shared" si="1"/>
        <v>14.85</v>
      </c>
      <c r="K12" s="11">
        <v>94</v>
      </c>
      <c r="L12" s="11">
        <v>83</v>
      </c>
      <c r="M12" s="11">
        <v>100</v>
      </c>
      <c r="N12" s="11">
        <f t="shared" si="2"/>
        <v>9.3</v>
      </c>
      <c r="O12" s="11">
        <v>2</v>
      </c>
      <c r="P12" s="11"/>
      <c r="Q12" s="11">
        <v>19</v>
      </c>
      <c r="R12" s="11">
        <v>5.02</v>
      </c>
      <c r="S12" s="11">
        <f t="shared" si="3"/>
        <v>14.32</v>
      </c>
      <c r="T12" s="11">
        <v>0</v>
      </c>
      <c r="U12" s="11">
        <f t="shared" si="4"/>
        <v>91.134</v>
      </c>
      <c r="V12" s="11">
        <v>7</v>
      </c>
      <c r="W12" s="11">
        <v>77</v>
      </c>
      <c r="X12" s="6" t="s">
        <v>40</v>
      </c>
      <c r="Y12" s="6" t="s">
        <v>48</v>
      </c>
      <c r="Z12" s="21"/>
    </row>
    <row r="13" ht="22.5" customHeight="1" spans="1:26">
      <c r="A13" s="6" t="s">
        <v>38</v>
      </c>
      <c r="B13" s="9" t="s">
        <v>51</v>
      </c>
      <c r="C13" s="6" t="str">
        <f>[1]Sheet1!B9</f>
        <v>袁维</v>
      </c>
      <c r="D13" s="10">
        <v>89</v>
      </c>
      <c r="E13" s="11"/>
      <c r="F13" s="11">
        <f t="shared" si="0"/>
        <v>62.3</v>
      </c>
      <c r="G13" s="11">
        <v>60</v>
      </c>
      <c r="H13" s="11">
        <v>20</v>
      </c>
      <c r="I13" s="11">
        <v>19</v>
      </c>
      <c r="J13" s="11">
        <f t="shared" si="1"/>
        <v>14.85</v>
      </c>
      <c r="K13" s="11">
        <v>85.5</v>
      </c>
      <c r="L13" s="11">
        <v>86</v>
      </c>
      <c r="M13" s="11">
        <v>98.28</v>
      </c>
      <c r="N13" s="11">
        <f t="shared" si="2"/>
        <v>8.8156</v>
      </c>
      <c r="O13" s="11">
        <v>4</v>
      </c>
      <c r="P13" s="11"/>
      <c r="Q13" s="11">
        <v>26.5</v>
      </c>
      <c r="R13" s="11">
        <v>5.26</v>
      </c>
      <c r="S13" s="11">
        <f t="shared" si="3"/>
        <v>14.0756</v>
      </c>
      <c r="T13" s="11">
        <v>0.2</v>
      </c>
      <c r="U13" s="11">
        <f t="shared" si="4"/>
        <v>91.0256</v>
      </c>
      <c r="V13" s="11">
        <v>8</v>
      </c>
      <c r="W13" s="11">
        <v>81</v>
      </c>
      <c r="X13" s="6" t="s">
        <v>40</v>
      </c>
      <c r="Y13" s="6" t="s">
        <v>48</v>
      </c>
      <c r="Z13" s="21"/>
    </row>
    <row r="14" ht="22.5" customHeight="1" spans="1:26">
      <c r="A14" s="6" t="s">
        <v>38</v>
      </c>
      <c r="B14" s="9" t="s">
        <v>52</v>
      </c>
      <c r="C14" s="6" t="str">
        <f>[1]Sheet1!B10</f>
        <v>李梦昕</v>
      </c>
      <c r="D14" s="10">
        <v>87.87</v>
      </c>
      <c r="E14" s="11"/>
      <c r="F14" s="11">
        <f t="shared" si="0"/>
        <v>61.509</v>
      </c>
      <c r="G14" s="11">
        <v>60</v>
      </c>
      <c r="H14" s="11">
        <v>20</v>
      </c>
      <c r="I14" s="11">
        <v>19</v>
      </c>
      <c r="J14" s="11">
        <f t="shared" si="1"/>
        <v>14.85</v>
      </c>
      <c r="K14" s="11">
        <v>87</v>
      </c>
      <c r="L14" s="11">
        <v>88</v>
      </c>
      <c r="M14" s="11">
        <v>98.28</v>
      </c>
      <c r="N14" s="11">
        <f t="shared" si="2"/>
        <v>8.9456</v>
      </c>
      <c r="O14" s="11"/>
      <c r="P14" s="11">
        <v>8</v>
      </c>
      <c r="Q14" s="11">
        <v>29.2</v>
      </c>
      <c r="R14" s="11">
        <v>5.43</v>
      </c>
      <c r="S14" s="11">
        <f t="shared" si="3"/>
        <v>14.3756</v>
      </c>
      <c r="T14" s="11">
        <v>0.2</v>
      </c>
      <c r="U14" s="11">
        <f t="shared" si="4"/>
        <v>90.5346</v>
      </c>
      <c r="V14" s="11">
        <v>9</v>
      </c>
      <c r="W14" s="11">
        <v>80</v>
      </c>
      <c r="X14" s="6" t="s">
        <v>40</v>
      </c>
      <c r="Y14" s="6" t="s">
        <v>48</v>
      </c>
      <c r="Z14" s="21"/>
    </row>
    <row r="15" ht="22.5" customHeight="1" spans="1:26">
      <c r="A15" s="6" t="s">
        <v>38</v>
      </c>
      <c r="B15" s="9" t="s">
        <v>53</v>
      </c>
      <c r="C15" s="6" t="str">
        <f>[1]Sheet1!B13</f>
        <v>李爽</v>
      </c>
      <c r="D15" s="10">
        <v>87.33</v>
      </c>
      <c r="E15" s="11"/>
      <c r="F15" s="11">
        <f t="shared" si="0"/>
        <v>61.131</v>
      </c>
      <c r="G15" s="11">
        <v>60</v>
      </c>
      <c r="H15" s="11">
        <v>20</v>
      </c>
      <c r="I15" s="11">
        <v>19</v>
      </c>
      <c r="J15" s="11">
        <f t="shared" si="1"/>
        <v>14.85</v>
      </c>
      <c r="K15" s="11">
        <v>93.5</v>
      </c>
      <c r="L15" s="11">
        <v>80</v>
      </c>
      <c r="M15" s="11">
        <v>100</v>
      </c>
      <c r="N15" s="11">
        <f t="shared" si="2"/>
        <v>9.21</v>
      </c>
      <c r="O15" s="11"/>
      <c r="P15" s="11">
        <v>6</v>
      </c>
      <c r="Q15" s="11">
        <v>26.7</v>
      </c>
      <c r="R15" s="11">
        <v>5.31</v>
      </c>
      <c r="S15" s="11">
        <f t="shared" si="3"/>
        <v>14.52</v>
      </c>
      <c r="T15" s="11">
        <v>0</v>
      </c>
      <c r="U15" s="11">
        <f t="shared" si="4"/>
        <v>90.501</v>
      </c>
      <c r="V15" s="11">
        <v>10</v>
      </c>
      <c r="W15" s="11">
        <v>80</v>
      </c>
      <c r="X15" s="6" t="s">
        <v>40</v>
      </c>
      <c r="Y15" s="6" t="s">
        <v>48</v>
      </c>
      <c r="Z15" s="21"/>
    </row>
    <row r="16" ht="22.5" customHeight="1" spans="1:26">
      <c r="A16" s="6" t="s">
        <v>38</v>
      </c>
      <c r="B16" s="9" t="s">
        <v>54</v>
      </c>
      <c r="C16" s="6" t="str">
        <f>[1]Sheet1!B16</f>
        <v>李翠平</v>
      </c>
      <c r="D16" s="10">
        <v>86.28</v>
      </c>
      <c r="E16" s="11">
        <v>3</v>
      </c>
      <c r="F16" s="11">
        <f t="shared" si="0"/>
        <v>62.496</v>
      </c>
      <c r="G16" s="11">
        <v>60</v>
      </c>
      <c r="H16" s="11">
        <v>20</v>
      </c>
      <c r="I16" s="11">
        <v>20</v>
      </c>
      <c r="J16" s="11">
        <f t="shared" si="1"/>
        <v>15</v>
      </c>
      <c r="K16" s="11">
        <v>82</v>
      </c>
      <c r="L16" s="11">
        <v>82</v>
      </c>
      <c r="M16" s="11">
        <v>100</v>
      </c>
      <c r="N16" s="11">
        <f t="shared" si="2"/>
        <v>8.56</v>
      </c>
      <c r="O16" s="11">
        <v>3</v>
      </c>
      <c r="P16" s="11">
        <v>10</v>
      </c>
      <c r="Q16" s="11">
        <v>4</v>
      </c>
      <c r="R16" s="11">
        <f>(O16+P16+Q16)*0.25</f>
        <v>4.25</v>
      </c>
      <c r="S16" s="11">
        <f t="shared" si="3"/>
        <v>12.81</v>
      </c>
      <c r="T16" s="11">
        <v>0</v>
      </c>
      <c r="U16" s="11">
        <f t="shared" si="4"/>
        <v>90.306</v>
      </c>
      <c r="V16" s="11">
        <v>11</v>
      </c>
      <c r="W16" s="11">
        <v>74</v>
      </c>
      <c r="X16" s="6" t="s">
        <v>40</v>
      </c>
      <c r="Y16" s="6"/>
      <c r="Z16" s="21"/>
    </row>
    <row r="17" ht="22.5" customHeight="1" spans="1:26">
      <c r="A17" s="6" t="s">
        <v>38</v>
      </c>
      <c r="B17" s="9" t="s">
        <v>55</v>
      </c>
      <c r="C17" s="6" t="str">
        <f>[1]Sheet1!B14</f>
        <v>王梦丹</v>
      </c>
      <c r="D17" s="10">
        <v>86.75</v>
      </c>
      <c r="E17" s="11"/>
      <c r="F17" s="11">
        <f t="shared" si="0"/>
        <v>60.725</v>
      </c>
      <c r="G17" s="11">
        <v>60</v>
      </c>
      <c r="H17" s="11">
        <v>20</v>
      </c>
      <c r="I17" s="11">
        <v>20</v>
      </c>
      <c r="J17" s="11">
        <f t="shared" si="1"/>
        <v>15</v>
      </c>
      <c r="K17" s="11">
        <v>89.5</v>
      </c>
      <c r="L17" s="11">
        <v>79</v>
      </c>
      <c r="M17" s="11">
        <v>100</v>
      </c>
      <c r="N17" s="11">
        <f t="shared" si="2"/>
        <v>8.95</v>
      </c>
      <c r="O17" s="11"/>
      <c r="P17" s="11">
        <v>8</v>
      </c>
      <c r="Q17" s="11">
        <v>27.7</v>
      </c>
      <c r="R17" s="11">
        <v>5.39</v>
      </c>
      <c r="S17" s="11">
        <v>14.37</v>
      </c>
      <c r="T17" s="11">
        <v>0</v>
      </c>
      <c r="U17" s="11">
        <f t="shared" si="4"/>
        <v>90.095</v>
      </c>
      <c r="V17" s="11">
        <v>12</v>
      </c>
      <c r="W17" s="11">
        <v>75</v>
      </c>
      <c r="X17" s="6" t="s">
        <v>40</v>
      </c>
      <c r="Y17" s="6"/>
      <c r="Z17" s="21"/>
    </row>
    <row r="18" ht="22.5" customHeight="1" spans="1:26">
      <c r="A18" s="6" t="s">
        <v>38</v>
      </c>
      <c r="B18" s="9" t="s">
        <v>56</v>
      </c>
      <c r="C18" s="6" t="str">
        <f>[1]Sheet1!B6</f>
        <v>刘豪爽</v>
      </c>
      <c r="D18" s="10">
        <v>89.04</v>
      </c>
      <c r="E18" s="11"/>
      <c r="F18" s="11">
        <f t="shared" si="0"/>
        <v>62.328</v>
      </c>
      <c r="G18" s="11">
        <v>60</v>
      </c>
      <c r="H18" s="11">
        <v>20</v>
      </c>
      <c r="I18" s="11">
        <v>20</v>
      </c>
      <c r="J18" s="11">
        <f t="shared" si="1"/>
        <v>15</v>
      </c>
      <c r="K18" s="11">
        <v>87.5</v>
      </c>
      <c r="L18" s="11">
        <v>84</v>
      </c>
      <c r="M18" s="11">
        <v>100</v>
      </c>
      <c r="N18" s="11">
        <f t="shared" si="2"/>
        <v>8.93</v>
      </c>
      <c r="O18" s="11"/>
      <c r="P18" s="11">
        <v>3</v>
      </c>
      <c r="Q18" s="11">
        <v>3</v>
      </c>
      <c r="R18" s="11">
        <v>3</v>
      </c>
      <c r="S18" s="11">
        <f t="shared" ref="S18:S36" si="5">N18+R18</f>
        <v>11.93</v>
      </c>
      <c r="T18" s="11">
        <v>0</v>
      </c>
      <c r="U18" s="11">
        <f t="shared" si="4"/>
        <v>89.258</v>
      </c>
      <c r="V18" s="11">
        <v>13</v>
      </c>
      <c r="W18" s="11">
        <v>79</v>
      </c>
      <c r="X18" s="6" t="s">
        <v>40</v>
      </c>
      <c r="Y18" s="6"/>
      <c r="Z18" s="21"/>
    </row>
    <row r="19" ht="22.5" customHeight="1" spans="1:26">
      <c r="A19" s="6" t="s">
        <v>38</v>
      </c>
      <c r="B19" s="9" t="s">
        <v>57</v>
      </c>
      <c r="C19" s="6" t="str">
        <f>[1]Sheet1!B18</f>
        <v>葛垚</v>
      </c>
      <c r="D19" s="10">
        <v>85.67</v>
      </c>
      <c r="E19" s="11"/>
      <c r="F19" s="11">
        <f t="shared" si="0"/>
        <v>59.969</v>
      </c>
      <c r="G19" s="11">
        <v>60</v>
      </c>
      <c r="H19" s="11">
        <v>20</v>
      </c>
      <c r="I19" s="11">
        <v>20</v>
      </c>
      <c r="J19" s="11">
        <f t="shared" si="1"/>
        <v>15</v>
      </c>
      <c r="K19" s="11">
        <v>82</v>
      </c>
      <c r="L19" s="11">
        <v>85</v>
      </c>
      <c r="M19" s="11">
        <v>100</v>
      </c>
      <c r="N19" s="11">
        <f t="shared" si="2"/>
        <v>8.62</v>
      </c>
      <c r="O19" s="11">
        <v>4</v>
      </c>
      <c r="P19" s="11">
        <v>16.8</v>
      </c>
      <c r="Q19" s="11">
        <v>4</v>
      </c>
      <c r="R19" s="11">
        <v>5.12</v>
      </c>
      <c r="S19" s="11">
        <f t="shared" si="5"/>
        <v>13.74</v>
      </c>
      <c r="T19" s="11">
        <v>0</v>
      </c>
      <c r="U19" s="11">
        <f t="shared" si="4"/>
        <v>88.709</v>
      </c>
      <c r="V19" s="11">
        <v>14</v>
      </c>
      <c r="W19" s="11">
        <v>81</v>
      </c>
      <c r="X19" s="6" t="s">
        <v>40</v>
      </c>
      <c r="Y19" s="6"/>
      <c r="Z19" s="21"/>
    </row>
    <row r="20" ht="22.5" customHeight="1" spans="1:26">
      <c r="A20" s="6" t="s">
        <v>38</v>
      </c>
      <c r="B20" s="9" t="s">
        <v>58</v>
      </c>
      <c r="C20" s="6" t="str">
        <f>[1]Sheet1!B7</f>
        <v>吴玲玲</v>
      </c>
      <c r="D20" s="10">
        <v>83.91</v>
      </c>
      <c r="E20" s="11">
        <v>2</v>
      </c>
      <c r="F20" s="11">
        <f t="shared" si="0"/>
        <v>60.137</v>
      </c>
      <c r="G20" s="11">
        <v>60</v>
      </c>
      <c r="H20" s="11">
        <v>20</v>
      </c>
      <c r="I20" s="11">
        <v>20</v>
      </c>
      <c r="J20" s="11">
        <f t="shared" si="1"/>
        <v>15</v>
      </c>
      <c r="K20" s="11">
        <v>79.5</v>
      </c>
      <c r="L20" s="11">
        <v>80</v>
      </c>
      <c r="M20" s="11">
        <v>98.28</v>
      </c>
      <c r="N20" s="11">
        <f t="shared" si="2"/>
        <v>8.3356</v>
      </c>
      <c r="O20" s="11"/>
      <c r="P20" s="11">
        <v>3.3</v>
      </c>
      <c r="Q20" s="11">
        <v>17</v>
      </c>
      <c r="R20" s="11">
        <v>5.03</v>
      </c>
      <c r="S20" s="11">
        <f t="shared" si="5"/>
        <v>13.3656</v>
      </c>
      <c r="T20" s="11">
        <v>0.2</v>
      </c>
      <c r="U20" s="11">
        <f t="shared" si="4"/>
        <v>88.3026</v>
      </c>
      <c r="V20" s="11">
        <v>15</v>
      </c>
      <c r="W20" s="11">
        <v>72</v>
      </c>
      <c r="X20" s="6" t="s">
        <v>40</v>
      </c>
      <c r="Y20" s="6"/>
      <c r="Z20" s="21"/>
    </row>
    <row r="21" ht="22.5" customHeight="1" spans="1:26">
      <c r="A21" s="6" t="s">
        <v>38</v>
      </c>
      <c r="B21" s="9" t="s">
        <v>59</v>
      </c>
      <c r="C21" s="6" t="str">
        <f>[1]Sheet1!B24</f>
        <v>郭景丽</v>
      </c>
      <c r="D21" s="10">
        <v>84.54</v>
      </c>
      <c r="E21" s="11"/>
      <c r="F21" s="11">
        <f t="shared" si="0"/>
        <v>59.178</v>
      </c>
      <c r="G21" s="11">
        <v>60</v>
      </c>
      <c r="H21" s="11">
        <v>20</v>
      </c>
      <c r="I21" s="11">
        <v>19</v>
      </c>
      <c r="J21" s="11">
        <f t="shared" si="1"/>
        <v>14.85</v>
      </c>
      <c r="K21" s="11">
        <v>87</v>
      </c>
      <c r="L21" s="11">
        <v>82</v>
      </c>
      <c r="M21" s="11">
        <v>100</v>
      </c>
      <c r="N21" s="11">
        <f t="shared" si="2"/>
        <v>8.86</v>
      </c>
      <c r="O21" s="11">
        <v>18</v>
      </c>
      <c r="P21" s="11"/>
      <c r="Q21" s="11">
        <v>14</v>
      </c>
      <c r="R21" s="11">
        <v>5.3</v>
      </c>
      <c r="S21" s="11">
        <f t="shared" si="5"/>
        <v>14.16</v>
      </c>
      <c r="T21" s="11">
        <v>0</v>
      </c>
      <c r="U21" s="11">
        <f t="shared" si="4"/>
        <v>88.188</v>
      </c>
      <c r="V21" s="11">
        <v>16</v>
      </c>
      <c r="W21" s="11">
        <v>64</v>
      </c>
      <c r="X21" s="6" t="s">
        <v>40</v>
      </c>
      <c r="Y21" s="6"/>
      <c r="Z21" s="21"/>
    </row>
    <row r="22" ht="22.5" customHeight="1" spans="1:26">
      <c r="A22" s="6" t="s">
        <v>38</v>
      </c>
      <c r="B22" s="9" t="s">
        <v>60</v>
      </c>
      <c r="C22" s="6" t="str">
        <f>[1]Sheet1!B19</f>
        <v>张梓航</v>
      </c>
      <c r="D22" s="10">
        <v>83.25</v>
      </c>
      <c r="E22" s="11">
        <v>5</v>
      </c>
      <c r="F22" s="11">
        <f t="shared" si="0"/>
        <v>61.775</v>
      </c>
      <c r="G22" s="11">
        <v>60</v>
      </c>
      <c r="H22" s="11">
        <v>20</v>
      </c>
      <c r="I22" s="11">
        <v>20</v>
      </c>
      <c r="J22" s="11">
        <f t="shared" si="1"/>
        <v>15</v>
      </c>
      <c r="K22" s="11">
        <v>85</v>
      </c>
      <c r="L22" s="11">
        <v>74</v>
      </c>
      <c r="M22" s="11">
        <v>100</v>
      </c>
      <c r="N22" s="11">
        <f t="shared" si="2"/>
        <v>8.58</v>
      </c>
      <c r="O22" s="11">
        <v>8</v>
      </c>
      <c r="P22" s="11"/>
      <c r="Q22" s="11">
        <v>1</v>
      </c>
      <c r="R22" s="11">
        <f>(O22+P22+Q22)*0.25</f>
        <v>2.25</v>
      </c>
      <c r="S22" s="11">
        <f t="shared" si="5"/>
        <v>10.83</v>
      </c>
      <c r="T22" s="11">
        <v>0</v>
      </c>
      <c r="U22" s="11">
        <f t="shared" si="4"/>
        <v>87.605</v>
      </c>
      <c r="V22" s="11">
        <v>17</v>
      </c>
      <c r="W22" s="11">
        <v>64</v>
      </c>
      <c r="X22" s="6" t="s">
        <v>61</v>
      </c>
      <c r="Y22" s="6"/>
      <c r="Z22" s="21"/>
    </row>
    <row r="23" ht="22.5" customHeight="1" spans="1:26">
      <c r="A23" s="6" t="s">
        <v>38</v>
      </c>
      <c r="B23" s="9" t="s">
        <v>62</v>
      </c>
      <c r="C23" s="6" t="str">
        <f>[1]Sheet1!B23</f>
        <v>刘雨欣</v>
      </c>
      <c r="D23" s="10">
        <v>82.83</v>
      </c>
      <c r="E23" s="11"/>
      <c r="F23" s="11">
        <f t="shared" si="0"/>
        <v>57.981</v>
      </c>
      <c r="G23" s="11">
        <v>60</v>
      </c>
      <c r="H23" s="11">
        <v>20</v>
      </c>
      <c r="I23" s="11">
        <v>19</v>
      </c>
      <c r="J23" s="11">
        <f t="shared" si="1"/>
        <v>14.85</v>
      </c>
      <c r="K23" s="11">
        <v>85</v>
      </c>
      <c r="L23" s="11">
        <v>86</v>
      </c>
      <c r="M23" s="11">
        <v>98.28</v>
      </c>
      <c r="N23" s="11">
        <f t="shared" si="2"/>
        <v>8.7856</v>
      </c>
      <c r="O23" s="11">
        <v>8</v>
      </c>
      <c r="P23" s="11"/>
      <c r="Q23" s="11">
        <v>14</v>
      </c>
      <c r="R23" s="11">
        <v>5.05</v>
      </c>
      <c r="S23" s="11">
        <f t="shared" si="5"/>
        <v>13.8356</v>
      </c>
      <c r="T23" s="11">
        <v>0.2</v>
      </c>
      <c r="U23" s="11">
        <f t="shared" si="4"/>
        <v>86.4666</v>
      </c>
      <c r="V23" s="11">
        <v>18</v>
      </c>
      <c r="W23" s="11">
        <v>74</v>
      </c>
      <c r="X23" s="6" t="s">
        <v>40</v>
      </c>
      <c r="Y23" s="6"/>
      <c r="Z23" s="21"/>
    </row>
    <row r="24" ht="22.5" customHeight="1" spans="1:26">
      <c r="A24" s="6" t="s">
        <v>38</v>
      </c>
      <c r="B24" s="9" t="s">
        <v>63</v>
      </c>
      <c r="C24" s="6" t="s">
        <v>64</v>
      </c>
      <c r="D24" s="10">
        <v>85.35</v>
      </c>
      <c r="E24" s="11"/>
      <c r="F24" s="11">
        <f t="shared" si="0"/>
        <v>59.745</v>
      </c>
      <c r="G24" s="11">
        <v>60</v>
      </c>
      <c r="H24" s="11">
        <v>20</v>
      </c>
      <c r="I24" s="11">
        <v>19</v>
      </c>
      <c r="J24" s="11">
        <f t="shared" si="1"/>
        <v>14.85</v>
      </c>
      <c r="K24" s="11">
        <v>88.5</v>
      </c>
      <c r="L24" s="11">
        <v>82</v>
      </c>
      <c r="M24" s="11">
        <v>100</v>
      </c>
      <c r="N24" s="11">
        <f t="shared" si="2"/>
        <v>8.95</v>
      </c>
      <c r="O24" s="11"/>
      <c r="P24" s="11">
        <v>3</v>
      </c>
      <c r="Q24" s="11">
        <v>8</v>
      </c>
      <c r="R24" s="11">
        <f>(O24+P24+Q24)*0.25</f>
        <v>2.75</v>
      </c>
      <c r="S24" s="11">
        <f t="shared" si="5"/>
        <v>11.7</v>
      </c>
      <c r="T24" s="11">
        <v>0</v>
      </c>
      <c r="U24" s="11">
        <f t="shared" si="4"/>
        <v>86.295</v>
      </c>
      <c r="V24" s="11">
        <v>19</v>
      </c>
      <c r="W24" s="11">
        <v>73</v>
      </c>
      <c r="X24" s="6" t="s">
        <v>40</v>
      </c>
      <c r="Y24" s="6"/>
      <c r="Z24" s="21"/>
    </row>
    <row r="25" ht="22.5" customHeight="1" spans="1:26">
      <c r="A25" s="6" t="s">
        <v>38</v>
      </c>
      <c r="B25" s="9" t="s">
        <v>65</v>
      </c>
      <c r="C25" s="6" t="str">
        <f>[1]Sheet1!B5</f>
        <v>吕红丽</v>
      </c>
      <c r="D25" s="10">
        <v>86.17</v>
      </c>
      <c r="E25" s="11">
        <v>2</v>
      </c>
      <c r="F25" s="11">
        <f t="shared" si="0"/>
        <v>61.719</v>
      </c>
      <c r="G25" s="11">
        <v>60</v>
      </c>
      <c r="H25" s="11">
        <v>20</v>
      </c>
      <c r="I25" s="11">
        <v>20</v>
      </c>
      <c r="J25" s="11">
        <f t="shared" si="1"/>
        <v>15</v>
      </c>
      <c r="K25" s="11">
        <v>81</v>
      </c>
      <c r="L25" s="11">
        <v>79</v>
      </c>
      <c r="M25" s="11">
        <v>100</v>
      </c>
      <c r="N25" s="11">
        <f t="shared" si="2"/>
        <v>8.44</v>
      </c>
      <c r="O25" s="11"/>
      <c r="P25" s="11"/>
      <c r="Q25" s="11">
        <v>4</v>
      </c>
      <c r="R25" s="11">
        <f>(O25+P25+Q25)*0.25</f>
        <v>1</v>
      </c>
      <c r="S25" s="11">
        <f t="shared" si="5"/>
        <v>9.44</v>
      </c>
      <c r="T25" s="11">
        <v>0</v>
      </c>
      <c r="U25" s="11">
        <f t="shared" si="4"/>
        <v>86.159</v>
      </c>
      <c r="V25" s="11">
        <v>20</v>
      </c>
      <c r="W25" s="11">
        <v>63</v>
      </c>
      <c r="X25" s="6" t="s">
        <v>40</v>
      </c>
      <c r="Y25" s="6"/>
      <c r="Z25" s="21"/>
    </row>
    <row r="26" ht="22.5" customHeight="1" spans="1:26">
      <c r="A26" s="6" t="s">
        <v>38</v>
      </c>
      <c r="B26" s="9" t="s">
        <v>66</v>
      </c>
      <c r="C26" s="6" t="str">
        <f>[1]Sheet1!B26</f>
        <v>马佳琳</v>
      </c>
      <c r="D26" s="10">
        <v>83.42</v>
      </c>
      <c r="E26" s="11"/>
      <c r="F26" s="11">
        <f t="shared" si="0"/>
        <v>58.394</v>
      </c>
      <c r="G26" s="11">
        <v>60</v>
      </c>
      <c r="H26" s="11">
        <v>20</v>
      </c>
      <c r="I26" s="11">
        <v>19</v>
      </c>
      <c r="J26" s="11">
        <f t="shared" si="1"/>
        <v>14.85</v>
      </c>
      <c r="K26" s="11">
        <v>85</v>
      </c>
      <c r="L26" s="11">
        <v>68</v>
      </c>
      <c r="M26" s="11">
        <v>100</v>
      </c>
      <c r="N26" s="11">
        <f t="shared" si="2"/>
        <v>8.46</v>
      </c>
      <c r="O26" s="11">
        <v>4</v>
      </c>
      <c r="P26" s="11">
        <v>3</v>
      </c>
      <c r="Q26" s="11">
        <v>9</v>
      </c>
      <c r="R26" s="11">
        <f>(O26+P26+Q26)*0.25</f>
        <v>4</v>
      </c>
      <c r="S26" s="11">
        <f t="shared" si="5"/>
        <v>12.46</v>
      </c>
      <c r="T26" s="11">
        <v>0</v>
      </c>
      <c r="U26" s="11">
        <f t="shared" si="4"/>
        <v>85.704</v>
      </c>
      <c r="V26" s="11">
        <v>21</v>
      </c>
      <c r="W26" s="11">
        <v>70</v>
      </c>
      <c r="X26" s="6" t="s">
        <v>61</v>
      </c>
      <c r="Y26" s="6"/>
      <c r="Z26" s="21"/>
    </row>
    <row r="27" ht="22.5" customHeight="1" spans="1:26">
      <c r="A27" s="6" t="s">
        <v>38</v>
      </c>
      <c r="B27" s="9" t="s">
        <v>67</v>
      </c>
      <c r="C27" s="6" t="str">
        <f>[1]Sheet1!B21</f>
        <v>胡冉冉</v>
      </c>
      <c r="D27" s="10">
        <v>83.74</v>
      </c>
      <c r="E27" s="11"/>
      <c r="F27" s="11">
        <f t="shared" si="0"/>
        <v>58.618</v>
      </c>
      <c r="G27" s="11">
        <v>60</v>
      </c>
      <c r="H27" s="11">
        <v>20</v>
      </c>
      <c r="I27" s="11">
        <v>19</v>
      </c>
      <c r="J27" s="11">
        <f t="shared" si="1"/>
        <v>14.85</v>
      </c>
      <c r="K27" s="11">
        <v>90</v>
      </c>
      <c r="L27" s="11">
        <v>82</v>
      </c>
      <c r="M27" s="11">
        <v>98.28</v>
      </c>
      <c r="N27" s="11">
        <f t="shared" si="2"/>
        <v>9.0056</v>
      </c>
      <c r="O27" s="11">
        <v>2</v>
      </c>
      <c r="P27" s="11"/>
      <c r="Q27" s="11">
        <v>9</v>
      </c>
      <c r="R27" s="11">
        <f>(O27+P27+Q27)*0.25</f>
        <v>2.75</v>
      </c>
      <c r="S27" s="11">
        <f t="shared" si="5"/>
        <v>11.7556</v>
      </c>
      <c r="T27" s="11">
        <v>0.2</v>
      </c>
      <c r="U27" s="11">
        <f t="shared" si="4"/>
        <v>85.0236</v>
      </c>
      <c r="V27" s="11">
        <v>22</v>
      </c>
      <c r="W27" s="11">
        <v>75</v>
      </c>
      <c r="X27" s="6" t="s">
        <v>40</v>
      </c>
      <c r="Y27" s="6"/>
      <c r="Z27" s="21"/>
    </row>
    <row r="28" ht="22.5" customHeight="1" spans="1:26">
      <c r="A28" s="6" t="s">
        <v>38</v>
      </c>
      <c r="B28" s="9" t="s">
        <v>68</v>
      </c>
      <c r="C28" s="6" t="str">
        <f>[1]Sheet1!B17</f>
        <v>苏晓菲</v>
      </c>
      <c r="D28" s="10">
        <v>82.42</v>
      </c>
      <c r="E28" s="11"/>
      <c r="F28" s="11">
        <f t="shared" si="0"/>
        <v>57.694</v>
      </c>
      <c r="G28" s="11">
        <v>60</v>
      </c>
      <c r="H28" s="11">
        <v>20</v>
      </c>
      <c r="I28" s="11">
        <v>20</v>
      </c>
      <c r="J28" s="11">
        <f t="shared" si="1"/>
        <v>15</v>
      </c>
      <c r="K28" s="11">
        <v>85.5</v>
      </c>
      <c r="L28" s="11">
        <v>80</v>
      </c>
      <c r="M28" s="11">
        <v>100</v>
      </c>
      <c r="N28" s="11">
        <f t="shared" si="2"/>
        <v>8.73</v>
      </c>
      <c r="O28" s="11">
        <v>8</v>
      </c>
      <c r="P28" s="11">
        <v>0.9</v>
      </c>
      <c r="Q28" s="11">
        <v>4</v>
      </c>
      <c r="R28" s="11">
        <f>(O28+P28+Q28)*0.25</f>
        <v>3.225</v>
      </c>
      <c r="S28" s="11">
        <f t="shared" si="5"/>
        <v>11.955</v>
      </c>
      <c r="T28" s="11">
        <v>0</v>
      </c>
      <c r="U28" s="11">
        <f t="shared" si="4"/>
        <v>84.649</v>
      </c>
      <c r="V28" s="11">
        <v>23</v>
      </c>
      <c r="W28" s="11">
        <v>68</v>
      </c>
      <c r="X28" s="6" t="s">
        <v>40</v>
      </c>
      <c r="Y28" s="6"/>
      <c r="Z28" s="21"/>
    </row>
    <row r="29" ht="22.5" customHeight="1" spans="1:26">
      <c r="A29" s="6" t="s">
        <v>38</v>
      </c>
      <c r="B29" s="9" t="s">
        <v>69</v>
      </c>
      <c r="C29" s="6" t="s">
        <v>70</v>
      </c>
      <c r="D29" s="10">
        <v>82.04</v>
      </c>
      <c r="E29" s="11"/>
      <c r="F29" s="11">
        <f t="shared" si="0"/>
        <v>57.428</v>
      </c>
      <c r="G29" s="11">
        <v>60</v>
      </c>
      <c r="H29" s="11">
        <v>20</v>
      </c>
      <c r="I29" s="11">
        <v>19</v>
      </c>
      <c r="J29" s="11">
        <f t="shared" si="1"/>
        <v>14.85</v>
      </c>
      <c r="K29" s="11">
        <v>87</v>
      </c>
      <c r="L29" s="11">
        <v>80</v>
      </c>
      <c r="M29" s="11">
        <v>98.28</v>
      </c>
      <c r="N29" s="11">
        <f t="shared" si="2"/>
        <v>8.7856</v>
      </c>
      <c r="O29" s="11">
        <v>4</v>
      </c>
      <c r="P29" s="11"/>
      <c r="Q29" s="11">
        <v>8.5</v>
      </c>
      <c r="R29" s="11">
        <v>3.12</v>
      </c>
      <c r="S29" s="11">
        <f t="shared" si="5"/>
        <v>11.9056</v>
      </c>
      <c r="T29" s="11">
        <v>0.2</v>
      </c>
      <c r="U29" s="11">
        <f t="shared" si="4"/>
        <v>83.9836</v>
      </c>
      <c r="V29" s="11">
        <v>24</v>
      </c>
      <c r="W29" s="11">
        <v>65</v>
      </c>
      <c r="X29" s="6" t="s">
        <v>40</v>
      </c>
      <c r="Y29" s="6"/>
      <c r="Z29" s="21"/>
    </row>
    <row r="30" ht="22.5" customHeight="1" spans="1:26">
      <c r="A30" s="6" t="s">
        <v>38</v>
      </c>
      <c r="B30" s="9" t="s">
        <v>71</v>
      </c>
      <c r="C30" s="6" t="str">
        <f>[1]Sheet1!B30</f>
        <v>徐崇</v>
      </c>
      <c r="D30" s="10">
        <v>79</v>
      </c>
      <c r="E30" s="11"/>
      <c r="F30" s="11">
        <f t="shared" si="0"/>
        <v>55.3</v>
      </c>
      <c r="G30" s="11">
        <v>60</v>
      </c>
      <c r="H30" s="11">
        <v>20</v>
      </c>
      <c r="I30" s="11">
        <v>19</v>
      </c>
      <c r="J30" s="11">
        <f t="shared" si="1"/>
        <v>14.85</v>
      </c>
      <c r="K30" s="11">
        <v>80.5</v>
      </c>
      <c r="L30" s="11">
        <v>64</v>
      </c>
      <c r="M30" s="11">
        <v>100</v>
      </c>
      <c r="N30" s="11">
        <f t="shared" si="2"/>
        <v>8.11</v>
      </c>
      <c r="O30" s="11">
        <v>8</v>
      </c>
      <c r="P30" s="11"/>
      <c r="Q30" s="11">
        <v>18.7</v>
      </c>
      <c r="R30" s="11">
        <v>5.16</v>
      </c>
      <c r="S30" s="11">
        <f t="shared" si="5"/>
        <v>13.27</v>
      </c>
      <c r="T30" s="11">
        <v>0</v>
      </c>
      <c r="U30" s="11">
        <f t="shared" si="4"/>
        <v>83.42</v>
      </c>
      <c r="V30" s="11">
        <v>25</v>
      </c>
      <c r="W30" s="11">
        <v>66</v>
      </c>
      <c r="X30" s="6" t="s">
        <v>61</v>
      </c>
      <c r="Y30" s="6"/>
      <c r="Z30" s="21"/>
    </row>
    <row r="31" ht="22.5" customHeight="1" spans="1:26">
      <c r="A31" s="6" t="s">
        <v>38</v>
      </c>
      <c r="B31" s="9" t="s">
        <v>72</v>
      </c>
      <c r="C31" s="6" t="str">
        <f>[1]Sheet1!B3</f>
        <v>赵甜甜</v>
      </c>
      <c r="D31" s="10">
        <v>84.21</v>
      </c>
      <c r="E31" s="11"/>
      <c r="F31" s="11">
        <v>58.94</v>
      </c>
      <c r="G31" s="11">
        <v>60</v>
      </c>
      <c r="H31" s="11">
        <v>20</v>
      </c>
      <c r="I31" s="11">
        <v>19</v>
      </c>
      <c r="J31" s="11">
        <f t="shared" si="1"/>
        <v>14.85</v>
      </c>
      <c r="K31" s="11">
        <v>81</v>
      </c>
      <c r="L31" s="11">
        <v>76</v>
      </c>
      <c r="M31" s="11">
        <v>100</v>
      </c>
      <c r="N31" s="11">
        <f t="shared" si="2"/>
        <v>8.38</v>
      </c>
      <c r="O31" s="11"/>
      <c r="P31" s="11"/>
      <c r="Q31" s="11">
        <v>4.5</v>
      </c>
      <c r="R31" s="11">
        <f t="shared" ref="R31:R36" si="6">(O31+P31+Q31)*0.25</f>
        <v>1.125</v>
      </c>
      <c r="S31" s="11">
        <f t="shared" si="5"/>
        <v>9.505</v>
      </c>
      <c r="T31" s="11">
        <v>0</v>
      </c>
      <c r="U31" s="11">
        <f t="shared" si="4"/>
        <v>83.295</v>
      </c>
      <c r="V31" s="11">
        <v>26</v>
      </c>
      <c r="W31" s="11">
        <v>74</v>
      </c>
      <c r="X31" s="6" t="s">
        <v>40</v>
      </c>
      <c r="Y31" s="6"/>
      <c r="Z31" s="21"/>
    </row>
    <row r="32" ht="22.5" customHeight="1" spans="1:26">
      <c r="A32" s="6" t="s">
        <v>38</v>
      </c>
      <c r="B32" s="9" t="s">
        <v>73</v>
      </c>
      <c r="C32" s="6" t="str">
        <f>[1]Sheet1!B29</f>
        <v>赵李斌</v>
      </c>
      <c r="D32" s="10">
        <v>77.63</v>
      </c>
      <c r="E32" s="11"/>
      <c r="F32" s="11">
        <f>(D32+E32)*0.7</f>
        <v>54.341</v>
      </c>
      <c r="G32" s="11">
        <v>60</v>
      </c>
      <c r="H32" s="11">
        <v>20</v>
      </c>
      <c r="I32" s="11">
        <v>19</v>
      </c>
      <c r="J32" s="11">
        <f t="shared" si="1"/>
        <v>14.85</v>
      </c>
      <c r="K32" s="11">
        <v>91.5</v>
      </c>
      <c r="L32" s="11">
        <v>93</v>
      </c>
      <c r="M32" s="11">
        <v>87.93</v>
      </c>
      <c r="N32" s="11">
        <f t="shared" si="2"/>
        <v>9.1086</v>
      </c>
      <c r="O32" s="11"/>
      <c r="P32" s="11"/>
      <c r="Q32" s="11">
        <v>15.5</v>
      </c>
      <c r="R32" s="11">
        <f t="shared" si="6"/>
        <v>3.875</v>
      </c>
      <c r="S32" s="11">
        <f t="shared" si="5"/>
        <v>12.9836</v>
      </c>
      <c r="T32" s="11">
        <v>1</v>
      </c>
      <c r="U32" s="11">
        <f t="shared" si="4"/>
        <v>81.1746</v>
      </c>
      <c r="V32" s="11">
        <v>27</v>
      </c>
      <c r="W32" s="11">
        <v>71</v>
      </c>
      <c r="X32" s="6" t="s">
        <v>40</v>
      </c>
      <c r="Y32" s="6"/>
      <c r="Z32" s="21"/>
    </row>
    <row r="33" ht="22.5" customHeight="1" spans="1:26">
      <c r="A33" s="6" t="s">
        <v>38</v>
      </c>
      <c r="B33" s="9" t="s">
        <v>74</v>
      </c>
      <c r="C33" s="6" t="str">
        <f>[1]Sheet1!B22</f>
        <v>余雯静</v>
      </c>
      <c r="D33" s="10">
        <v>78.87</v>
      </c>
      <c r="E33" s="11"/>
      <c r="F33" s="11">
        <f>(D33+E33)*0.7</f>
        <v>55.209</v>
      </c>
      <c r="G33" s="11">
        <v>60</v>
      </c>
      <c r="H33" s="11">
        <v>20</v>
      </c>
      <c r="I33" s="11">
        <v>19</v>
      </c>
      <c r="J33" s="11">
        <f t="shared" si="1"/>
        <v>14.85</v>
      </c>
      <c r="K33" s="11">
        <v>88</v>
      </c>
      <c r="L33" s="11">
        <v>66</v>
      </c>
      <c r="M33" s="11">
        <v>96.55</v>
      </c>
      <c r="N33" s="11">
        <f t="shared" si="2"/>
        <v>8.531</v>
      </c>
      <c r="O33" s="11">
        <v>2</v>
      </c>
      <c r="P33" s="11"/>
      <c r="Q33" s="11">
        <v>9</v>
      </c>
      <c r="R33" s="11">
        <f t="shared" si="6"/>
        <v>2.75</v>
      </c>
      <c r="S33" s="11">
        <f t="shared" si="5"/>
        <v>11.281</v>
      </c>
      <c r="T33" s="11">
        <v>0.4</v>
      </c>
      <c r="U33" s="11">
        <f t="shared" si="4"/>
        <v>80.94</v>
      </c>
      <c r="V33" s="11">
        <v>28</v>
      </c>
      <c r="W33" s="11">
        <v>73</v>
      </c>
      <c r="X33" s="6" t="s">
        <v>61</v>
      </c>
      <c r="Y33" s="6"/>
      <c r="Z33" s="21"/>
    </row>
    <row r="34" ht="22.5" customHeight="1" spans="1:26">
      <c r="A34" s="6" t="s">
        <v>38</v>
      </c>
      <c r="B34" s="9" t="s">
        <v>75</v>
      </c>
      <c r="C34" s="6" t="str">
        <f>[1]Sheet1!B32</f>
        <v>彭巧静</v>
      </c>
      <c r="D34" s="10">
        <v>78.56</v>
      </c>
      <c r="E34" s="11">
        <v>1</v>
      </c>
      <c r="F34" s="11">
        <f>(D34+E34)*0.7</f>
        <v>55.692</v>
      </c>
      <c r="G34" s="11">
        <v>60</v>
      </c>
      <c r="H34" s="11">
        <v>20</v>
      </c>
      <c r="I34" s="11">
        <v>19</v>
      </c>
      <c r="J34" s="11">
        <f t="shared" si="1"/>
        <v>14.85</v>
      </c>
      <c r="K34" s="11">
        <v>92</v>
      </c>
      <c r="L34" s="11">
        <v>79</v>
      </c>
      <c r="M34" s="11">
        <v>100</v>
      </c>
      <c r="N34" s="11">
        <f t="shared" si="2"/>
        <v>9.1</v>
      </c>
      <c r="O34" s="11"/>
      <c r="P34" s="11"/>
      <c r="Q34" s="11">
        <v>3</v>
      </c>
      <c r="R34" s="11">
        <f t="shared" si="6"/>
        <v>0.75</v>
      </c>
      <c r="S34" s="11">
        <f t="shared" si="5"/>
        <v>9.85</v>
      </c>
      <c r="T34" s="11">
        <v>0</v>
      </c>
      <c r="U34" s="11">
        <f t="shared" si="4"/>
        <v>80.392</v>
      </c>
      <c r="V34" s="11">
        <v>29</v>
      </c>
      <c r="W34" s="11">
        <v>74</v>
      </c>
      <c r="X34" s="6" t="s">
        <v>40</v>
      </c>
      <c r="Y34" s="6"/>
      <c r="Z34" s="21"/>
    </row>
    <row r="35" ht="22.5" customHeight="1" spans="1:26">
      <c r="A35" s="6" t="s">
        <v>38</v>
      </c>
      <c r="B35" s="9" t="s">
        <v>76</v>
      </c>
      <c r="C35" s="6" t="str">
        <f>[1]Sheet1!B31</f>
        <v>薛红巧</v>
      </c>
      <c r="D35" s="10">
        <v>68.78</v>
      </c>
      <c r="E35" s="11"/>
      <c r="F35" s="11">
        <f>(D35+E35)*0.7</f>
        <v>48.146</v>
      </c>
      <c r="G35" s="11">
        <v>60</v>
      </c>
      <c r="H35" s="11">
        <v>20</v>
      </c>
      <c r="I35" s="11">
        <v>19</v>
      </c>
      <c r="J35" s="11">
        <f t="shared" si="1"/>
        <v>14.85</v>
      </c>
      <c r="K35" s="11">
        <v>80.5</v>
      </c>
      <c r="L35" s="11">
        <v>60</v>
      </c>
      <c r="M35" s="11">
        <v>96.55</v>
      </c>
      <c r="N35" s="11">
        <f t="shared" si="2"/>
        <v>7.961</v>
      </c>
      <c r="O35" s="11"/>
      <c r="P35" s="11"/>
      <c r="Q35" s="11">
        <v>9</v>
      </c>
      <c r="R35" s="11">
        <f t="shared" si="6"/>
        <v>2.25</v>
      </c>
      <c r="S35" s="11">
        <f t="shared" si="5"/>
        <v>10.211</v>
      </c>
      <c r="T35" s="11">
        <v>0.4</v>
      </c>
      <c r="U35" s="11">
        <f t="shared" si="4"/>
        <v>72.807</v>
      </c>
      <c r="V35" s="11">
        <v>30</v>
      </c>
      <c r="W35" s="11">
        <v>49</v>
      </c>
      <c r="X35" s="6" t="s">
        <v>77</v>
      </c>
      <c r="Y35" s="6"/>
      <c r="Z35" s="21"/>
    </row>
    <row r="36" ht="22.5" customHeight="1" spans="1:26">
      <c r="A36" s="6" t="s">
        <v>38</v>
      </c>
      <c r="B36" s="9" t="s">
        <v>78</v>
      </c>
      <c r="C36" s="6" t="str">
        <f>[1]Sheet1!B28</f>
        <v>杨健康</v>
      </c>
      <c r="D36" s="10">
        <v>66.52</v>
      </c>
      <c r="E36" s="11"/>
      <c r="F36" s="11">
        <f>(D36+E36)*0.7</f>
        <v>46.564</v>
      </c>
      <c r="G36" s="11">
        <v>60</v>
      </c>
      <c r="H36" s="11">
        <v>20</v>
      </c>
      <c r="I36" s="11">
        <v>19</v>
      </c>
      <c r="J36" s="11">
        <f t="shared" si="1"/>
        <v>14.85</v>
      </c>
      <c r="K36" s="11">
        <v>80</v>
      </c>
      <c r="L36" s="11">
        <v>70</v>
      </c>
      <c r="M36" s="11">
        <v>98.28</v>
      </c>
      <c r="N36" s="11">
        <f t="shared" si="2"/>
        <v>8.1656</v>
      </c>
      <c r="O36" s="11"/>
      <c r="P36" s="11"/>
      <c r="Q36" s="11">
        <v>2</v>
      </c>
      <c r="R36" s="11">
        <f t="shared" si="6"/>
        <v>0.5</v>
      </c>
      <c r="S36" s="11">
        <f t="shared" si="5"/>
        <v>8.6656</v>
      </c>
      <c r="T36" s="11">
        <v>0.2</v>
      </c>
      <c r="U36" s="11">
        <f t="shared" si="4"/>
        <v>69.8796</v>
      </c>
      <c r="V36" s="11">
        <v>31</v>
      </c>
      <c r="W36" s="11">
        <v>45</v>
      </c>
      <c r="X36" s="6" t="s">
        <v>77</v>
      </c>
      <c r="Y36" s="6"/>
      <c r="Z36" s="21"/>
    </row>
    <row r="37" spans="4:13">
      <c r="D37" s="12"/>
      <c r="L37" s="12"/>
      <c r="M37" s="12"/>
    </row>
  </sheetData>
  <mergeCells count="24">
    <mergeCell ref="C1:Z1"/>
    <mergeCell ref="B2:R2"/>
    <mergeCell ref="D3:F3"/>
    <mergeCell ref="G3:J3"/>
    <mergeCell ref="K3:S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08661417322835" right="0.708661417322835" top="0.748031496062992" bottom="0.748031496062992" header="0.31496062992126" footer="0.31496062992126"/>
  <pageSetup paperSize="9" scale="5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英语201704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樊琰</dc:creator>
  <cp:lastModifiedBy>Administrator</cp:lastModifiedBy>
  <dcterms:created xsi:type="dcterms:W3CDTF">2015-06-05T18:19:00Z</dcterms:created>
  <cp:lastPrinted>2019-10-23T07:28:00Z</cp:lastPrinted>
  <dcterms:modified xsi:type="dcterms:W3CDTF">2019-10-24T03:30:15Z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